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430" windowHeight="78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<sst xmlns="http://schemas.openxmlformats.org/spreadsheetml/2006/main" count="29" uniqueCount="29">
  <si>
    <t>Adhérent :</t>
  </si>
  <si>
    <t xml:space="preserve">Bénéfice définitif x 3,75% </t>
  </si>
  <si>
    <t>Charges sociales facultatives</t>
  </si>
  <si>
    <t>Plafond annuel de la Sécurité sociale :  CSF *7%</t>
  </si>
  <si>
    <t xml:space="preserve">8 x Plafond annuel de la Sécurité sociale : </t>
  </si>
  <si>
    <t>Base à prendre en compte pour le plafond de déductibilité</t>
  </si>
  <si>
    <t>Perte d'emploi</t>
  </si>
  <si>
    <t>Prévoyance et Santé</t>
  </si>
  <si>
    <r>
      <t xml:space="preserve">Retraite </t>
    </r>
    <r>
      <rPr>
        <b/>
        <sz val="22"/>
        <color indexed="10"/>
        <rFont val="Calibri"/>
        <family val="2"/>
      </rPr>
      <t>*</t>
    </r>
  </si>
  <si>
    <t>TOTAL</t>
  </si>
  <si>
    <t>Contrat Madelin de l'exploitant</t>
  </si>
  <si>
    <t>Contrat Madelin du conjoint collaborateur</t>
  </si>
  <si>
    <t>Rachat de cotisations facultatives</t>
  </si>
  <si>
    <t>Plancher/Plafond de déduction</t>
  </si>
  <si>
    <t>Réintégrations à effectuer</t>
  </si>
  <si>
    <t>*</t>
  </si>
  <si>
    <t>Limite réduite des sommes éventuellement versées au titre du PERCO</t>
  </si>
  <si>
    <t>Exercice clos au :</t>
  </si>
  <si>
    <r>
      <t xml:space="preserve">Indiquer ici les </t>
    </r>
    <r>
      <rPr>
        <b/>
        <sz val="10"/>
        <color indexed="10"/>
        <rFont val="Calibri"/>
        <family val="2"/>
      </rPr>
      <t>charges sociales facultatives (case BU/2035A)</t>
    </r>
  </si>
  <si>
    <t>en diminution de la limite de déduction(BOI-BIC-CHG-40-50-40-20, n°80).</t>
  </si>
  <si>
    <t xml:space="preserve">L'abondement versé à votre profit ou celui de votre conjoint sur un PERCO(plan d'épargne retraite collectif) et exonéré de l'impôt sur le revenu vient </t>
  </si>
  <si>
    <t xml:space="preserve"> le plafond de la sécurité sociale doit être réduit prorata temporis(BOI-BIC-CHG-40-50-40-20, n°140)</t>
  </si>
  <si>
    <r>
      <t xml:space="preserve">(1) </t>
    </r>
    <r>
      <rPr>
        <sz val="10"/>
        <color indexed="8"/>
        <rFont val="Arial"/>
        <family val="2"/>
      </rPr>
      <t>en cas de cessation d'activité et lorsque la durée de l'exercice est inférieur à 12 mois,</t>
    </r>
  </si>
  <si>
    <t>Nombre de mois à renseigner impérativement :</t>
  </si>
  <si>
    <t>mois</t>
  </si>
  <si>
    <t>Divers à déduire, exonération sur le bénéfice ZFU, ZRR,…</t>
  </si>
  <si>
    <t>Loi Madelin - Cotisations de l'exploitant- GRILLE DE CALCUL EXERCICE 2017</t>
  </si>
  <si>
    <r>
      <t>Bénéfice ou (</t>
    </r>
    <r>
      <rPr>
        <sz val="10"/>
        <color indexed="10"/>
        <rFont val="Calibri"/>
        <family val="2"/>
      </rPr>
      <t xml:space="preserve">déficit </t>
    </r>
    <r>
      <rPr>
        <sz val="10"/>
        <rFont val="Calibri"/>
        <family val="2"/>
      </rPr>
      <t xml:space="preserve">: </t>
    </r>
    <r>
      <rPr>
        <sz val="10"/>
        <color indexed="10"/>
        <rFont val="Calibri"/>
        <family val="2"/>
      </rPr>
      <t>mettre un moins devant le chiffre)</t>
    </r>
  </si>
  <si>
    <r>
      <t>Plafond Sécurité Sociale 2017(</t>
    </r>
    <r>
      <rPr>
        <b/>
        <sz val="10"/>
        <color indexed="10"/>
        <rFont val="Calibri"/>
        <family val="2"/>
      </rPr>
      <t>1</t>
    </r>
    <r>
      <rPr>
        <b/>
        <sz val="10"/>
        <rFont val="Calibri"/>
        <family val="2"/>
      </rPr>
      <t>)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</si>
</sst>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\ [$€-1]_-;\-* #,##0.00\ [$€-1]_-;_-* &quot;-&quot;??\ [$€-1]_-"/>
    <numFmt numFmtId="166" formatCode="_-* #,##0.00\ [$€-1]_-;\-* #,##0.00\ [$€-1]_-;_-* &quot;-&quot;??\ [$€-1]_-;_-@_-"/>
    <numFmt numFmtId="167" formatCode="_-* #,##0\ [$€-1]_-;\-* #,##0\ [$€-1]_-;_-* &quot;-&quot;??\ [$€-1]_-"/>
    <numFmt numFmtId="168" formatCode="_-* #,##0\ [$€-1]_-;\-* #,##0\ [$€-1]_-;_-* &quot;-&quot;??\ [$€-1]_-;_-@_-"/>
    <numFmt numFmtId="169" formatCode="#,##0\ &quot;€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b/>
      <sz val="22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"/>
      <name val="Calibri"/>
      <family val="2"/>
    </font>
    <font>
      <sz val="10"/>
      <color indexed="10"/>
      <name val="Arial"/>
      <family val="2"/>
    </font>
    <font>
      <b/>
      <u val="single"/>
      <sz val="14"/>
      <name val="Calibri"/>
      <family val="2"/>
    </font>
    <font>
      <sz val="10"/>
      <color indexed="62"/>
      <name val="Calibri"/>
      <family val="2"/>
    </font>
    <font>
      <b/>
      <sz val="10"/>
      <color indexed="14"/>
      <name val="Calibri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color indexed="14"/>
      <name val="Calibri"/>
      <family val="2"/>
    </font>
    <font>
      <b/>
      <sz val="11"/>
      <color indexed="49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DD0806"/>
      <name val="Arial"/>
      <family val="2"/>
    </font>
    <font>
      <sz val="10"/>
      <color theme="1"/>
      <name val="Arial"/>
      <family val="2"/>
    </font>
    <font>
      <sz val="10"/>
      <color theme="3" tint="0.39998000860214233"/>
      <name val="Calibri"/>
      <family val="2"/>
    </font>
    <font>
      <b/>
      <sz val="10"/>
      <color rgb="FFFF33CC"/>
      <name val="Calibri"/>
      <family val="2"/>
    </font>
    <font>
      <b/>
      <sz val="22"/>
      <color rgb="FFFF0000"/>
      <name val="Calibri"/>
      <family val="2"/>
    </font>
    <font>
      <b/>
      <sz val="14"/>
      <color rgb="FFFF0000"/>
      <name val="Calibri"/>
      <family val="2"/>
    </font>
    <font>
      <b/>
      <sz val="11"/>
      <color rgb="FFFF33CC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n">
        <color theme="3" tint="0.5999900102615356"/>
      </bottom>
    </border>
    <border>
      <left style="thin">
        <color theme="3" tint="0.5999900102615356"/>
      </left>
      <right/>
      <top/>
      <bottom/>
    </border>
    <border>
      <left style="thin">
        <color theme="3" tint="0.5999900102615356"/>
      </left>
      <right/>
      <top style="thin">
        <color theme="3" tint="0.5999900102615356"/>
      </top>
      <bottom style="thin">
        <color theme="3" tint="0.5999900102615356"/>
      </bottom>
    </border>
    <border>
      <left/>
      <right style="thin">
        <color indexed="22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51">
    <xf numFmtId="0" fontId="0" fillId="0" borderId="0" xfId="0" applyFont="1" applyAlignment="1">
      <alignment/>
    </xf>
    <xf numFmtId="0" fontId="3" fillId="0" borderId="0" xfId="49" applyFont="1" applyProtection="1">
      <alignment/>
      <protection hidden="1"/>
    </xf>
    <xf numFmtId="0" fontId="8" fillId="0" borderId="0" xfId="49" applyFont="1" applyAlignment="1" applyProtection="1">
      <alignment horizontal="right"/>
      <protection hidden="1"/>
    </xf>
    <xf numFmtId="0" fontId="8" fillId="0" borderId="0" xfId="49" applyFont="1" applyProtection="1">
      <alignment/>
      <protection hidden="1"/>
    </xf>
    <xf numFmtId="165" fontId="3" fillId="33" borderId="10" xfId="49" applyNumberFormat="1" applyFont="1" applyFill="1" applyBorder="1" applyProtection="1">
      <alignment/>
      <protection locked="0"/>
    </xf>
    <xf numFmtId="0" fontId="25" fillId="0" borderId="0" xfId="49" applyFont="1" applyProtection="1">
      <alignment/>
      <protection hidden="1"/>
    </xf>
    <xf numFmtId="0" fontId="0" fillId="0" borderId="0" xfId="0" applyFont="1" applyAlignment="1" applyProtection="1">
      <alignment/>
      <protection/>
    </xf>
    <xf numFmtId="0" fontId="50" fillId="0" borderId="0" xfId="0" applyFont="1" applyAlignment="1" applyProtection="1">
      <alignment vertical="center"/>
      <protection/>
    </xf>
    <xf numFmtId="0" fontId="27" fillId="0" borderId="0" xfId="49" applyFont="1" applyAlignment="1" applyProtection="1">
      <alignment horizontal="center"/>
      <protection/>
    </xf>
    <xf numFmtId="0" fontId="51" fillId="0" borderId="0" xfId="0" applyFont="1" applyAlignment="1" applyProtection="1">
      <alignment vertical="center"/>
      <protection/>
    </xf>
    <xf numFmtId="0" fontId="3" fillId="0" borderId="0" xfId="49" applyFont="1" applyProtection="1">
      <alignment/>
      <protection/>
    </xf>
    <xf numFmtId="0" fontId="3" fillId="0" borderId="11" xfId="49" applyFont="1" applyBorder="1" applyProtection="1">
      <alignment/>
      <protection/>
    </xf>
    <xf numFmtId="0" fontId="52" fillId="0" borderId="0" xfId="49" applyFont="1" applyFill="1" applyProtection="1">
      <alignment/>
      <protection/>
    </xf>
    <xf numFmtId="0" fontId="52" fillId="0" borderId="12" xfId="49" applyFont="1" applyFill="1" applyBorder="1" applyProtection="1">
      <alignment/>
      <protection/>
    </xf>
    <xf numFmtId="164" fontId="3" fillId="34" borderId="0" xfId="49" applyNumberFormat="1" applyFont="1" applyFill="1" applyProtection="1">
      <alignment/>
      <protection/>
    </xf>
    <xf numFmtId="0" fontId="3" fillId="0" borderId="0" xfId="49" applyFont="1" applyAlignment="1" applyProtection="1">
      <alignment vertical="center" wrapText="1"/>
      <protection/>
    </xf>
    <xf numFmtId="165" fontId="3" fillId="0" borderId="0" xfId="49" applyNumberFormat="1" applyFont="1" applyBorder="1" applyProtection="1">
      <alignment/>
      <protection/>
    </xf>
    <xf numFmtId="0" fontId="3" fillId="0" borderId="0" xfId="49" applyFont="1" applyBorder="1" applyAlignment="1" applyProtection="1" quotePrefix="1">
      <alignment horizontal="left"/>
      <protection/>
    </xf>
    <xf numFmtId="169" fontId="3" fillId="0" borderId="0" xfId="49" applyNumberFormat="1" applyFont="1" applyProtection="1">
      <alignment/>
      <protection/>
    </xf>
    <xf numFmtId="0" fontId="3" fillId="0" borderId="0" xfId="49" applyFont="1" applyBorder="1" applyAlignment="1" applyProtection="1">
      <alignment horizontal="left"/>
      <protection/>
    </xf>
    <xf numFmtId="165" fontId="8" fillId="0" borderId="10" xfId="49" applyNumberFormat="1" applyFont="1" applyBorder="1" applyProtection="1">
      <alignment/>
      <protection/>
    </xf>
    <xf numFmtId="0" fontId="8" fillId="0" borderId="0" xfId="49" applyFont="1" applyFill="1" applyAlignment="1" applyProtection="1" quotePrefix="1">
      <alignment horizontal="center" vertical="center" wrapText="1"/>
      <protection/>
    </xf>
    <xf numFmtId="0" fontId="8" fillId="0" borderId="0" xfId="49" applyFont="1" applyFill="1" applyAlignment="1" applyProtection="1">
      <alignment horizontal="center" vertical="center" wrapText="1"/>
      <protection/>
    </xf>
    <xf numFmtId="166" fontId="3" fillId="0" borderId="0" xfId="49" applyNumberFormat="1" applyFont="1" applyProtection="1">
      <alignment/>
      <protection/>
    </xf>
    <xf numFmtId="165" fontId="8" fillId="0" borderId="10" xfId="46" applyNumberFormat="1" applyFont="1" applyFill="1" applyBorder="1" applyAlignment="1" applyProtection="1">
      <alignment/>
      <protection/>
    </xf>
    <xf numFmtId="167" fontId="53" fillId="0" borderId="0" xfId="46" applyNumberFormat="1" applyFont="1" applyFill="1" applyBorder="1" applyAlignment="1" applyProtection="1">
      <alignment vertical="center"/>
      <protection/>
    </xf>
    <xf numFmtId="167" fontId="29" fillId="0" borderId="0" xfId="46" applyNumberFormat="1" applyFont="1" applyFill="1" applyBorder="1" applyAlignment="1" applyProtection="1">
      <alignment vertical="center"/>
      <protection/>
    </xf>
    <xf numFmtId="0" fontId="3" fillId="0" borderId="0" xfId="49" applyFont="1" applyBorder="1" applyAlignment="1" applyProtection="1">
      <alignment horizontal="left" vertical="center"/>
      <protection/>
    </xf>
    <xf numFmtId="0" fontId="3" fillId="0" borderId="0" xfId="49" applyFont="1" applyAlignment="1" applyProtection="1">
      <alignment horizontal="left" vertical="center"/>
      <protection/>
    </xf>
    <xf numFmtId="168" fontId="6" fillId="0" borderId="0" xfId="49" applyNumberFormat="1" applyFont="1" applyBorder="1" applyAlignment="1" applyProtection="1">
      <alignment vertical="center"/>
      <protection/>
    </xf>
    <xf numFmtId="0" fontId="3" fillId="0" borderId="0" xfId="49" applyFont="1" applyBorder="1" applyAlignment="1" applyProtection="1">
      <alignment vertical="center"/>
      <protection/>
    </xf>
    <xf numFmtId="0" fontId="30" fillId="0" borderId="0" xfId="49" applyFont="1" applyBorder="1" applyAlignment="1" applyProtection="1" quotePrefix="1">
      <alignment vertical="center"/>
      <protection/>
    </xf>
    <xf numFmtId="0" fontId="54" fillId="0" borderId="0" xfId="0" applyFont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165" fontId="3" fillId="35" borderId="10" xfId="49" applyNumberFormat="1" applyFont="1" applyFill="1" applyBorder="1" applyProtection="1">
      <alignment/>
      <protection locked="0"/>
    </xf>
    <xf numFmtId="0" fontId="52" fillId="35" borderId="13" xfId="49" applyFont="1" applyFill="1" applyBorder="1" applyProtection="1">
      <alignment/>
      <protection locked="0"/>
    </xf>
    <xf numFmtId="0" fontId="8" fillId="35" borderId="0" xfId="49" applyNumberFormat="1" applyFont="1" applyFill="1" applyAlignment="1" applyProtection="1" quotePrefix="1">
      <alignment horizontal="right"/>
      <protection hidden="1" locked="0"/>
    </xf>
    <xf numFmtId="14" fontId="8" fillId="35" borderId="0" xfId="49" applyNumberFormat="1" applyFont="1" applyFill="1" applyAlignment="1" applyProtection="1">
      <alignment horizontal="right"/>
      <protection hidden="1" locked="0"/>
    </xf>
    <xf numFmtId="0" fontId="8" fillId="0" borderId="0" xfId="49" applyFont="1" applyProtection="1">
      <alignment/>
      <protection/>
    </xf>
    <xf numFmtId="0" fontId="30" fillId="0" borderId="0" xfId="49" applyFont="1" applyBorder="1" applyAlignment="1" applyProtection="1" quotePrefix="1">
      <alignment vertical="center"/>
      <protection/>
    </xf>
    <xf numFmtId="0" fontId="8" fillId="0" borderId="0" xfId="49" applyFont="1" applyAlignment="1" applyProtection="1">
      <alignment horizontal="left"/>
      <protection hidden="1"/>
    </xf>
    <xf numFmtId="0" fontId="27" fillId="0" borderId="0" xfId="49" applyFont="1" applyAlignment="1" applyProtection="1">
      <alignment horizontal="center"/>
      <protection/>
    </xf>
    <xf numFmtId="0" fontId="3" fillId="0" borderId="0" xfId="49" applyFont="1" applyAlignment="1" applyProtection="1" quotePrefix="1">
      <alignment horizontal="left"/>
      <protection/>
    </xf>
    <xf numFmtId="0" fontId="3" fillId="0" borderId="14" xfId="49" applyFont="1" applyBorder="1" applyAlignment="1" applyProtection="1" quotePrefix="1">
      <alignment horizontal="left"/>
      <protection/>
    </xf>
    <xf numFmtId="0" fontId="3" fillId="0" borderId="0" xfId="49" applyFont="1" applyAlignment="1" applyProtection="1">
      <alignment horizontal="left"/>
      <protection/>
    </xf>
    <xf numFmtId="0" fontId="3" fillId="0" borderId="14" xfId="49" applyFont="1" applyBorder="1" applyAlignment="1" applyProtection="1">
      <alignment horizontal="left"/>
      <protection/>
    </xf>
    <xf numFmtId="0" fontId="8" fillId="0" borderId="0" xfId="49" applyFont="1" applyAlignment="1" applyProtection="1" quotePrefix="1">
      <alignment horizontal="left"/>
      <protection/>
    </xf>
    <xf numFmtId="0" fontId="8" fillId="0" borderId="14" xfId="49" applyFont="1" applyBorder="1" applyAlignment="1" applyProtection="1" quotePrefix="1">
      <alignment horizontal="left"/>
      <protection/>
    </xf>
    <xf numFmtId="0" fontId="8" fillId="0" borderId="0" xfId="49" applyFont="1" applyFill="1" applyBorder="1" applyAlignment="1" applyProtection="1">
      <alignment horizontal="left"/>
      <protection/>
    </xf>
    <xf numFmtId="0" fontId="8" fillId="0" borderId="14" xfId="49" applyFont="1" applyFill="1" applyBorder="1" applyAlignment="1" applyProtection="1">
      <alignment horizontal="left"/>
      <protection/>
    </xf>
    <xf numFmtId="0" fontId="56" fillId="0" borderId="0" xfId="0" applyFont="1" applyAlignment="1" applyProtection="1">
      <alignment horizontal="left" vertical="top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Madelin Disponible 2009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171450</xdr:rowOff>
    </xdr:from>
    <xdr:to>
      <xdr:col>0</xdr:col>
      <xdr:colOff>209550</xdr:colOff>
      <xdr:row>3</xdr:row>
      <xdr:rowOff>28575</xdr:rowOff>
    </xdr:to>
    <xdr:sp macro="[1]!Madelin">
      <xdr:nvSpPr>
        <xdr:cNvPr id="1" name="ZoneTexte 1"/>
        <xdr:cNvSpPr txBox="1">
          <a:spLocks noChangeArrowheads="1"/>
        </xdr:cNvSpPr>
      </xdr:nvSpPr>
      <xdr:spPr>
        <a:xfrm flipH="1">
          <a:off x="171450" y="552450"/>
          <a:ext cx="38100" cy="47625"/>
        </a:xfrm>
        <a:prstGeom prst="rect">
          <a:avLst/>
        </a:prstGeom>
        <a:solidFill>
          <a:srgbClr val="FFFFFF"/>
        </a:solidFill>
        <a:ln w="9525" cmpd="sng">
          <a:solidFill>
            <a:srgbClr val="B7DEE8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Remise</a:t>
          </a:r>
          <a:r>
            <a:rPr lang="en-US" cap="none" sz="11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à zéro</a:t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REAU%20DU%20PC%20AU%2012122014\Madelin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"/>
      <sheetName val="2012"/>
      <sheetName val="2013"/>
      <sheetName val="Madelin2013"/>
    </sheetNames>
    <definedNames>
      <definedName name="Madeli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tabSelected="1" zoomScalePageLayoutView="0" workbookViewId="0" topLeftCell="A1">
      <selection activeCell="I12" sqref="I12"/>
    </sheetView>
  </sheetViews>
  <sheetFormatPr defaultColWidth="11.421875" defaultRowHeight="15"/>
  <cols>
    <col min="1" max="1" width="4.8515625" style="6" customWidth="1"/>
    <col min="2" max="2" width="7.7109375" style="6" customWidth="1"/>
    <col min="3" max="3" width="11.421875" style="6" customWidth="1"/>
    <col min="4" max="4" width="13.140625" style="6" customWidth="1"/>
    <col min="5" max="5" width="14.28125" style="6" customWidth="1"/>
    <col min="6" max="6" width="16.28125" style="6" customWidth="1"/>
    <col min="7" max="7" width="20.7109375" style="6" customWidth="1"/>
    <col min="8" max="8" width="39.00390625" style="6" bestFit="1" customWidth="1"/>
    <col min="9" max="16384" width="11.421875" style="6" customWidth="1"/>
  </cols>
  <sheetData>
    <row r="1" spans="1:9" ht="15">
      <c r="A1" s="1"/>
      <c r="B1" s="1"/>
      <c r="C1" s="1"/>
      <c r="D1" s="2" t="s">
        <v>0</v>
      </c>
      <c r="E1" s="36"/>
      <c r="F1" s="40"/>
      <c r="G1" s="40"/>
      <c r="H1" s="1"/>
      <c r="I1" s="1"/>
    </row>
    <row r="2" spans="1:9" ht="15">
      <c r="A2" s="1"/>
      <c r="B2" s="1"/>
      <c r="C2" s="1"/>
      <c r="D2" s="2" t="s">
        <v>17</v>
      </c>
      <c r="E2" s="37">
        <v>43100</v>
      </c>
      <c r="F2" s="3"/>
      <c r="G2" s="3"/>
      <c r="H2" s="1"/>
      <c r="I2" s="1"/>
    </row>
    <row r="3" spans="1:9" ht="15">
      <c r="A3" s="5"/>
      <c r="B3" s="1"/>
      <c r="C3" s="1"/>
      <c r="D3" s="1"/>
      <c r="E3" s="1"/>
      <c r="F3" s="1"/>
      <c r="G3" s="1"/>
      <c r="H3" s="1"/>
      <c r="I3" s="1"/>
    </row>
    <row r="4" spans="1:9" ht="15">
      <c r="A4" s="5"/>
      <c r="B4" s="1"/>
      <c r="C4" s="1"/>
      <c r="D4" s="1"/>
      <c r="E4" s="1"/>
      <c r="F4" s="1"/>
      <c r="G4" s="1"/>
      <c r="H4" s="1"/>
      <c r="I4" s="1"/>
    </row>
    <row r="5" spans="1:9" ht="18.75">
      <c r="A5" s="41" t="s">
        <v>26</v>
      </c>
      <c r="B5" s="41"/>
      <c r="C5" s="41"/>
      <c r="D5" s="41"/>
      <c r="E5" s="41"/>
      <c r="F5" s="41"/>
      <c r="G5" s="41"/>
      <c r="H5" s="41"/>
      <c r="I5" s="41"/>
    </row>
    <row r="6" spans="1:9" ht="18.75">
      <c r="A6" s="7" t="s">
        <v>22</v>
      </c>
      <c r="B6" s="8"/>
      <c r="C6" s="8"/>
      <c r="D6" s="8"/>
      <c r="E6" s="8"/>
      <c r="F6" s="8"/>
      <c r="G6" s="8"/>
      <c r="H6" s="8"/>
      <c r="I6" s="8"/>
    </row>
    <row r="7" spans="1:9" ht="18.75">
      <c r="A7" s="9" t="s">
        <v>21</v>
      </c>
      <c r="B7" s="8"/>
      <c r="C7" s="8"/>
      <c r="D7" s="8"/>
      <c r="E7" s="8"/>
      <c r="F7" s="8"/>
      <c r="G7" s="8"/>
      <c r="H7" s="8"/>
      <c r="I7" s="8"/>
    </row>
    <row r="8" spans="1:9" ht="15">
      <c r="A8" s="10"/>
      <c r="B8" s="10"/>
      <c r="C8" s="10"/>
      <c r="D8" s="10"/>
      <c r="E8" s="11"/>
      <c r="F8" s="10"/>
      <c r="G8" s="10"/>
      <c r="H8" s="10"/>
      <c r="I8" s="10"/>
    </row>
    <row r="9" spans="1:9" ht="15">
      <c r="A9" s="12" t="s">
        <v>23</v>
      </c>
      <c r="B9" s="12"/>
      <c r="C9" s="12"/>
      <c r="D9" s="12"/>
      <c r="E9" s="35">
        <v>12</v>
      </c>
      <c r="F9" s="13" t="s">
        <v>24</v>
      </c>
      <c r="G9" s="14">
        <v>39228</v>
      </c>
      <c r="H9" s="38" t="s">
        <v>28</v>
      </c>
      <c r="I9" s="10"/>
    </row>
    <row r="10" spans="1:9" ht="15">
      <c r="A10" s="10"/>
      <c r="B10" s="10"/>
      <c r="C10" s="10"/>
      <c r="D10" s="10"/>
      <c r="E10" s="10"/>
      <c r="F10" s="10"/>
      <c r="G10" s="15"/>
      <c r="H10" s="10"/>
      <c r="I10" s="10"/>
    </row>
    <row r="11" spans="1:9" ht="15">
      <c r="A11" s="42" t="s">
        <v>27</v>
      </c>
      <c r="B11" s="42"/>
      <c r="C11" s="42"/>
      <c r="D11" s="42"/>
      <c r="E11" s="43"/>
      <c r="F11" s="34"/>
      <c r="G11" s="16">
        <f>+F14</f>
        <v>0</v>
      </c>
      <c r="H11" s="17" t="s">
        <v>1</v>
      </c>
      <c r="I11" s="18">
        <f>+G11*3.75%</f>
        <v>0</v>
      </c>
    </row>
    <row r="12" spans="1:9" ht="15">
      <c r="A12" s="44" t="s">
        <v>18</v>
      </c>
      <c r="B12" s="44"/>
      <c r="C12" s="44"/>
      <c r="D12" s="44"/>
      <c r="E12" s="45"/>
      <c r="F12" s="4"/>
      <c r="G12" s="16">
        <f>+G9</f>
        <v>39228</v>
      </c>
      <c r="H12" s="19" t="s">
        <v>3</v>
      </c>
      <c r="I12" s="18">
        <f>+G12*7%</f>
        <v>2745.96</v>
      </c>
    </row>
    <row r="13" spans="1:9" ht="15">
      <c r="A13" s="44" t="s">
        <v>25</v>
      </c>
      <c r="B13" s="44"/>
      <c r="C13" s="44"/>
      <c r="D13" s="44"/>
      <c r="E13" s="45"/>
      <c r="F13" s="4">
        <v>0</v>
      </c>
      <c r="G13" s="16">
        <f>+G12*8</f>
        <v>313824</v>
      </c>
      <c r="H13" s="17" t="s">
        <v>4</v>
      </c>
      <c r="I13" s="18">
        <f>+G13*3%</f>
        <v>9414.72</v>
      </c>
    </row>
    <row r="14" spans="1:9" ht="15">
      <c r="A14" s="46" t="s">
        <v>5</v>
      </c>
      <c r="B14" s="46"/>
      <c r="C14" s="46"/>
      <c r="D14" s="46"/>
      <c r="E14" s="47"/>
      <c r="F14" s="20">
        <f>+SUM(F11:F13)</f>
        <v>0</v>
      </c>
      <c r="G14" s="16"/>
      <c r="H14" s="10"/>
      <c r="I14" s="10"/>
    </row>
    <row r="15" spans="1:9" ht="15">
      <c r="A15" s="10"/>
      <c r="B15" s="10"/>
      <c r="C15" s="10"/>
      <c r="D15" s="10"/>
      <c r="E15" s="10"/>
      <c r="F15" s="10"/>
      <c r="G15" s="10"/>
      <c r="H15" s="10"/>
      <c r="I15" s="10"/>
    </row>
    <row r="16" spans="1:9" ht="15">
      <c r="A16" s="10"/>
      <c r="B16" s="10"/>
      <c r="C16" s="10"/>
      <c r="D16" s="10"/>
      <c r="E16" s="10"/>
      <c r="F16" s="10"/>
      <c r="G16" s="10"/>
      <c r="H16" s="10"/>
      <c r="I16" s="10"/>
    </row>
    <row r="17" spans="1:9" ht="15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8.5">
      <c r="A18" s="10"/>
      <c r="B18" s="10"/>
      <c r="C18" s="10"/>
      <c r="D18" s="10"/>
      <c r="E18" s="21" t="s">
        <v>6</v>
      </c>
      <c r="F18" s="21" t="s">
        <v>7</v>
      </c>
      <c r="G18" s="21" t="s">
        <v>8</v>
      </c>
      <c r="H18" s="22" t="s">
        <v>9</v>
      </c>
      <c r="I18" s="10"/>
    </row>
    <row r="19" spans="1:9" ht="15">
      <c r="A19" s="44" t="s">
        <v>10</v>
      </c>
      <c r="B19" s="44"/>
      <c r="C19" s="44"/>
      <c r="D19" s="45"/>
      <c r="E19" s="4"/>
      <c r="F19" s="4"/>
      <c r="G19" s="4"/>
      <c r="H19" s="23">
        <f>SUM(E19:G19)-F12</f>
        <v>0</v>
      </c>
      <c r="I19" s="10"/>
    </row>
    <row r="20" spans="1:9" ht="15">
      <c r="A20" s="44" t="s">
        <v>11</v>
      </c>
      <c r="B20" s="44"/>
      <c r="C20" s="44"/>
      <c r="D20" s="45"/>
      <c r="E20" s="4">
        <v>0</v>
      </c>
      <c r="F20" s="4"/>
      <c r="G20" s="4">
        <v>0</v>
      </c>
      <c r="H20" s="10"/>
      <c r="I20" s="10"/>
    </row>
    <row r="21" spans="1:9" ht="15">
      <c r="A21" s="44" t="s">
        <v>12</v>
      </c>
      <c r="B21" s="44"/>
      <c r="C21" s="44"/>
      <c r="D21" s="45"/>
      <c r="E21" s="4">
        <v>0</v>
      </c>
      <c r="F21" s="4">
        <v>0</v>
      </c>
      <c r="G21" s="4">
        <v>0</v>
      </c>
      <c r="H21" s="10"/>
      <c r="I21" s="10"/>
    </row>
    <row r="22" spans="1:9" ht="15">
      <c r="A22" s="48" t="s">
        <v>2</v>
      </c>
      <c r="B22" s="48"/>
      <c r="C22" s="48"/>
      <c r="D22" s="49"/>
      <c r="E22" s="24">
        <f>+SUM(E19:E21)</f>
        <v>0</v>
      </c>
      <c r="F22" s="24">
        <f>+SUM(F19:F21)</f>
        <v>0</v>
      </c>
      <c r="G22" s="24">
        <f>+SUM(G19:G21)</f>
        <v>0</v>
      </c>
      <c r="H22" s="10"/>
      <c r="I22" s="10"/>
    </row>
    <row r="23" spans="1:9" ht="15">
      <c r="A23" s="50" t="s">
        <v>13</v>
      </c>
      <c r="B23" s="50"/>
      <c r="C23" s="50"/>
      <c r="D23" s="50"/>
      <c r="E23" s="25">
        <f>IF(G11&gt;G13,+G13*1.875%,IF(G11&gt;1.3333*G12,G11*1.875%,G12*2.5%))</f>
        <v>980.7</v>
      </c>
      <c r="F23" s="26">
        <f>IF(G11&gt;=G13,G13*3%,IF(G11&gt;172453,G13*3%,IF(G11&lt;=0,G12*7%,(G12*7%+G11*3.75%))))</f>
        <v>2745.96</v>
      </c>
      <c r="G23" s="26">
        <f>IF(G11&gt;G13,G13*10%+(G13-G12)*15%,IF(G11&gt;G12,G11*10%+(G11-G12)*15%,G12*10%))</f>
        <v>3922.8</v>
      </c>
      <c r="H23" s="26">
        <f>E23+F23+G23</f>
        <v>7649.46</v>
      </c>
      <c r="I23" s="27"/>
    </row>
    <row r="24" spans="1:9" ht="15.75">
      <c r="A24" s="28"/>
      <c r="B24" s="39" t="s">
        <v>14</v>
      </c>
      <c r="C24" s="39"/>
      <c r="D24" s="39"/>
      <c r="E24" s="29">
        <f>IF(E22&gt;E23,E22-E23,0)</f>
        <v>0</v>
      </c>
      <c r="F24" s="29">
        <f>IF(F22&gt;F23,F22-F23,0)</f>
        <v>0</v>
      </c>
      <c r="G24" s="29">
        <f>IF(G22&gt;G23,G22-G23,0)</f>
        <v>0</v>
      </c>
      <c r="H24" s="30"/>
      <c r="I24" s="30"/>
    </row>
    <row r="25" spans="1:9" ht="15.75">
      <c r="A25" s="28"/>
      <c r="B25" s="31"/>
      <c r="C25" s="31"/>
      <c r="D25" s="31"/>
      <c r="E25" s="29"/>
      <c r="F25" s="29"/>
      <c r="G25" s="29"/>
      <c r="H25" s="30"/>
      <c r="I25" s="30"/>
    </row>
    <row r="27" spans="1:7" ht="28.5">
      <c r="A27" s="32" t="s">
        <v>15</v>
      </c>
      <c r="B27" s="33" t="s">
        <v>16</v>
      </c>
      <c r="C27" s="33"/>
      <c r="D27" s="33"/>
      <c r="E27" s="33"/>
      <c r="F27" s="33"/>
      <c r="G27" s="33"/>
    </row>
    <row r="28" ht="15">
      <c r="A28" s="6" t="s">
        <v>20</v>
      </c>
    </row>
    <row r="29" ht="15">
      <c r="A29" s="6" t="s">
        <v>19</v>
      </c>
    </row>
  </sheetData>
  <sheetProtection password="C838" sheet="1"/>
  <mergeCells count="12">
    <mergeCell ref="A22:D22"/>
    <mergeCell ref="A23:D23"/>
    <mergeCell ref="B24:D24"/>
    <mergeCell ref="F1:G1"/>
    <mergeCell ref="A5:I5"/>
    <mergeCell ref="A11:E11"/>
    <mergeCell ref="A12:E12"/>
    <mergeCell ref="A13:E13"/>
    <mergeCell ref="A14:E14"/>
    <mergeCell ref="A19:D19"/>
    <mergeCell ref="A20:D20"/>
    <mergeCell ref="A21:D21"/>
  </mergeCells>
  <printOptions/>
  <pageMargins left="0.1968503937007874" right="0.31496062992125984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</dc:creator>
  <cp:keywords/>
  <dc:description/>
  <cp:lastModifiedBy>laurence</cp:lastModifiedBy>
  <cp:lastPrinted>2017-11-06T10:15:12Z</cp:lastPrinted>
  <dcterms:created xsi:type="dcterms:W3CDTF">2013-12-18T13:18:14Z</dcterms:created>
  <dcterms:modified xsi:type="dcterms:W3CDTF">2018-03-12T08:35:03Z</dcterms:modified>
  <cp:category/>
  <cp:version/>
  <cp:contentType/>
  <cp:contentStatus/>
</cp:coreProperties>
</file>